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6FA1094A-7FDD-42BE-B6D2-465EF1BB82DE}" xr6:coauthVersionLast="44" xr6:coauthVersionMax="44" xr10:uidLastSave="{00000000-0000-0000-0000-000000000000}"/>
  <bookViews>
    <workbookView xWindow="-108" yWindow="-108" windowWidth="23256" windowHeight="12576" activeTab="1" xr2:uid="{00000000-000D-0000-FFFF-FFFF00000000}"/>
  </bookViews>
  <sheets>
    <sheet name="uz terefi" sheetId="1" r:id="rId1"/>
    <sheet name="arxa terefi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3" i="1" l="1"/>
  <c r="C18" i="2" l="1"/>
  <c r="F5" i="2" s="1"/>
  <c r="F6" i="2" s="1"/>
  <c r="F12" i="2" s="1"/>
  <c r="E30" i="2" l="1"/>
  <c r="E34" i="2" s="1"/>
  <c r="D25" i="2"/>
  <c r="E32" i="2" l="1"/>
  <c r="E33" i="2"/>
  <c r="E31" i="2"/>
  <c r="E36" i="2" l="1"/>
</calcChain>
</file>

<file path=xl/sharedStrings.xml><?xml version="1.0" encoding="utf-8"?>
<sst xmlns="http://schemas.openxmlformats.org/spreadsheetml/2006/main" count="70" uniqueCount="63">
  <si>
    <t>Müəssisənin adı</t>
  </si>
  <si>
    <t>HAQQ-HESAB VƏRƏQİ</t>
  </si>
  <si>
    <t>SAA</t>
  </si>
  <si>
    <t>şöbə, struktur bölmə</t>
  </si>
  <si>
    <t>vəzifəsi</t>
  </si>
  <si>
    <t>əmək müqaviləsinə xitam verilmənin səbəbi</t>
  </si>
  <si>
    <t>əmək müqaviləsinə xitam verilmənin tarixi</t>
  </si>
  <si>
    <t>əmək müqaviləsinə xitam verilməsi ilə əlaqədar</t>
  </si>
  <si>
    <t>istifadə edilməyən məzuniyyət günləri</t>
  </si>
  <si>
    <t>dövrü üzrə</t>
  </si>
  <si>
    <t>avans olaraq istifadə edilən məzuniyyət günləri</t>
  </si>
  <si>
    <t>İnsan qaynaqları şöbəsinin mütəxəssisi</t>
  </si>
  <si>
    <t>Mühasib</t>
  </si>
  <si>
    <t>işçinin öz təşəbbüsü ilə, AR Əmək Məcəlləsi, Maddə 69,1</t>
  </si>
  <si>
    <t>imza</t>
  </si>
  <si>
    <t>mütəxəssis</t>
  </si>
  <si>
    <t>tarix</t>
  </si>
  <si>
    <t>tabel nömrəsi</t>
  </si>
  <si>
    <t>Hesablama dövrü</t>
  </si>
  <si>
    <t>ay</t>
  </si>
  <si>
    <t>il</t>
  </si>
  <si>
    <t>Orta əmək haqqının hesablanması zamanı nəzərə alınan ödənişlər</t>
  </si>
  <si>
    <t>oktyabr</t>
  </si>
  <si>
    <t>noyabr</t>
  </si>
  <si>
    <t>dekabr</t>
  </si>
  <si>
    <t>yanvar</t>
  </si>
  <si>
    <t>fevral</t>
  </si>
  <si>
    <t>mart</t>
  </si>
  <si>
    <t>aprel</t>
  </si>
  <si>
    <t>may</t>
  </si>
  <si>
    <t>iyun</t>
  </si>
  <si>
    <t>iyul</t>
  </si>
  <si>
    <t>avqust</t>
  </si>
  <si>
    <t>sentyabr</t>
  </si>
  <si>
    <t>Cəmi</t>
  </si>
  <si>
    <t>Son 12 ayda orta aylıq əmək haqqı</t>
  </si>
  <si>
    <t>Bir günlük əmək haqqı</t>
  </si>
  <si>
    <t>İstifadə edilməyən məzuniyyət günləri</t>
  </si>
  <si>
    <t>Kompensasiya məbləği</t>
  </si>
  <si>
    <t>Son ayda iş günlərinin sayı</t>
  </si>
  <si>
    <t>Son ayda işlənilmiş günlərin sayı</t>
  </si>
  <si>
    <t>Faktiki işlənilən günlərə görə əmək haqqı</t>
  </si>
  <si>
    <t>Ödənişlərin hesablanması</t>
  </si>
  <si>
    <t>Hesablanıb</t>
  </si>
  <si>
    <t>Tutulub</t>
  </si>
  <si>
    <t>Ödənilməlidir</t>
  </si>
  <si>
    <t>Gəlir vergisi</t>
  </si>
  <si>
    <t>Sosial sığorta üzrə tutulmalar</t>
  </si>
  <si>
    <t>İşsizlikdən sığorta haqqı</t>
  </si>
  <si>
    <t>yazı ilə</t>
  </si>
  <si>
    <t>Əliyev</t>
  </si>
  <si>
    <t>Əliyev.F.G</t>
  </si>
  <si>
    <t>arxa tərəfi</t>
  </si>
  <si>
    <t>İstifadə edilməmiş məzuniyyətə görə kompensasiyanın hesablanması</t>
  </si>
  <si>
    <t>Kompensasiyanın hesablanması</t>
  </si>
  <si>
    <t>İdarəetmə</t>
  </si>
  <si>
    <t>Direktor</t>
  </si>
  <si>
    <t>17.01.2024 tarixli işdən azad edilmə Əmri</t>
  </si>
  <si>
    <t>Son ayın əmək haqqısı (yanvar 2024)</t>
  </si>
  <si>
    <t>İcbari tibbi sığorta</t>
  </si>
  <si>
    <t>28.09.2001-17.01.2024</t>
  </si>
  <si>
    <t>XXX MMC</t>
  </si>
  <si>
    <t>Ad Soyad Ata adı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</si>
</sst>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/>
    <xf numFmtId="0" fontId="2" fillId="0" borderId="0" xfId="0" applyFont="1" applyAlignment="1">
      <alignment horizontal="right" vertical="top"/>
    </xf>
    <xf numFmtId="0" fontId="0" fillId="0" borderId="3" xfId="0" applyBorder="1"/>
    <xf numFmtId="0" fontId="0" fillId="0" borderId="2" xfId="0" applyBorder="1"/>
    <xf numFmtId="0" fontId="0" fillId="0" borderId="4" xfId="0" applyFill="1" applyBorder="1" applyAlignment="1">
      <alignment horizontal="right"/>
    </xf>
    <xf numFmtId="4" fontId="0" fillId="0" borderId="3" xfId="0" applyNumberFormat="1" applyBorder="1"/>
    <xf numFmtId="0" fontId="0" fillId="0" borderId="3" xfId="0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4" fontId="1" fillId="0" borderId="3" xfId="0" applyNumberFormat="1" applyFon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right"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/>
    </xf>
    <xf numFmtId="14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showGridLines="0" topLeftCell="A7" zoomScale="90" zoomScaleNormal="90" workbookViewId="0">
      <selection activeCell="I17" sqref="I17"/>
    </sheetView>
  </sheetViews>
  <sheetFormatPr defaultRowHeight="14.4" x14ac:dyDescent="0.3"/>
  <cols>
    <col min="1" max="1" width="10.109375" bestFit="1" customWidth="1"/>
  </cols>
  <sheetData>
    <row r="1" spans="1:9" x14ac:dyDescent="0.3">
      <c r="C1" s="24" t="s">
        <v>61</v>
      </c>
      <c r="D1" s="24"/>
      <c r="E1" s="24"/>
    </row>
    <row r="2" spans="1:9" x14ac:dyDescent="0.3">
      <c r="C2" s="25" t="s">
        <v>0</v>
      </c>
      <c r="D2" s="25"/>
      <c r="E2" s="25"/>
    </row>
    <row r="6" spans="1:9" ht="18" x14ac:dyDescent="0.35">
      <c r="C6" s="26" t="s">
        <v>1</v>
      </c>
      <c r="D6" s="26"/>
      <c r="E6" s="26"/>
    </row>
    <row r="7" spans="1:9" x14ac:dyDescent="0.3">
      <c r="D7" s="3" t="s">
        <v>7</v>
      </c>
    </row>
    <row r="10" spans="1:9" x14ac:dyDescent="0.3">
      <c r="A10" s="24" t="s">
        <v>62</v>
      </c>
      <c r="B10" s="24"/>
      <c r="C10" s="24"/>
      <c r="D10" s="24"/>
      <c r="E10" s="24"/>
      <c r="F10" s="24"/>
      <c r="G10" s="24"/>
      <c r="I10" s="2"/>
    </row>
    <row r="11" spans="1:9" x14ac:dyDescent="0.3">
      <c r="A11" s="27" t="s">
        <v>2</v>
      </c>
      <c r="B11" s="27"/>
      <c r="C11" s="27"/>
      <c r="D11" s="27"/>
      <c r="E11" s="27"/>
      <c r="F11" s="27"/>
      <c r="G11" s="27"/>
      <c r="I11" s="6" t="s">
        <v>17</v>
      </c>
    </row>
    <row r="13" spans="1:9" x14ac:dyDescent="0.3">
      <c r="A13" s="24" t="s">
        <v>55</v>
      </c>
      <c r="B13" s="24"/>
      <c r="C13" s="24"/>
      <c r="D13" s="24"/>
      <c r="E13" s="24"/>
      <c r="F13" s="24"/>
      <c r="G13" s="24"/>
    </row>
    <row r="14" spans="1:9" x14ac:dyDescent="0.3">
      <c r="A14" s="27" t="s">
        <v>3</v>
      </c>
      <c r="B14" s="27"/>
      <c r="C14" s="27"/>
      <c r="D14" s="27"/>
      <c r="E14" s="27"/>
      <c r="F14" s="27"/>
      <c r="G14" s="27"/>
    </row>
    <row r="16" spans="1:9" x14ac:dyDescent="0.3">
      <c r="A16" s="24" t="s">
        <v>56</v>
      </c>
      <c r="B16" s="24"/>
      <c r="C16" s="24"/>
      <c r="D16" s="24"/>
      <c r="E16" s="24"/>
      <c r="F16" s="24"/>
      <c r="G16" s="24"/>
    </row>
    <row r="17" spans="1:9" x14ac:dyDescent="0.3">
      <c r="A17" s="27" t="s">
        <v>4</v>
      </c>
      <c r="B17" s="27"/>
      <c r="C17" s="27"/>
      <c r="D17" s="27"/>
      <c r="E17" s="27"/>
      <c r="F17" s="27"/>
      <c r="G17" s="27"/>
    </row>
    <row r="19" spans="1:9" x14ac:dyDescent="0.3">
      <c r="A19" s="24" t="s">
        <v>13</v>
      </c>
      <c r="B19" s="24"/>
      <c r="C19" s="24"/>
      <c r="D19" s="24"/>
      <c r="E19" s="24"/>
      <c r="F19" s="24"/>
      <c r="G19" s="24"/>
    </row>
    <row r="20" spans="1:9" x14ac:dyDescent="0.3">
      <c r="A20" s="27" t="s">
        <v>5</v>
      </c>
      <c r="B20" s="27"/>
      <c r="C20" s="27"/>
      <c r="D20" s="27"/>
      <c r="E20" s="27"/>
      <c r="F20" s="27"/>
      <c r="G20" s="27"/>
    </row>
    <row r="22" spans="1:9" x14ac:dyDescent="0.3">
      <c r="A22" s="24" t="s">
        <v>57</v>
      </c>
      <c r="B22" s="24"/>
      <c r="C22" s="24"/>
      <c r="D22" s="24"/>
      <c r="E22" s="24"/>
      <c r="F22" s="24"/>
      <c r="G22" s="24"/>
    </row>
    <row r="23" spans="1:9" x14ac:dyDescent="0.3">
      <c r="A23" s="27" t="s">
        <v>6</v>
      </c>
      <c r="B23" s="27"/>
      <c r="C23" s="27"/>
      <c r="D23" s="27"/>
      <c r="E23" s="27"/>
      <c r="F23" s="27"/>
      <c r="G23" s="27"/>
    </row>
    <row r="25" spans="1:9" x14ac:dyDescent="0.3">
      <c r="A25" s="30" t="s">
        <v>60</v>
      </c>
      <c r="B25" s="30"/>
      <c r="C25" s="30"/>
      <c r="D25" s="2">
        <v>278</v>
      </c>
      <c r="E25" t="s">
        <v>8</v>
      </c>
    </row>
    <row r="26" spans="1:9" x14ac:dyDescent="0.3">
      <c r="A26" s="27" t="s">
        <v>9</v>
      </c>
      <c r="B26" s="27"/>
    </row>
    <row r="27" spans="1:9" x14ac:dyDescent="0.3">
      <c r="D27" s="2"/>
      <c r="E27" t="s">
        <v>10</v>
      </c>
    </row>
    <row r="30" spans="1:9" x14ac:dyDescent="0.3">
      <c r="A30" t="s">
        <v>11</v>
      </c>
      <c r="E30" s="1" t="s">
        <v>15</v>
      </c>
      <c r="G30" s="5"/>
      <c r="I30" s="1"/>
    </row>
    <row r="31" spans="1:9" x14ac:dyDescent="0.3">
      <c r="E31" s="4" t="s">
        <v>4</v>
      </c>
      <c r="G31" s="4" t="s">
        <v>14</v>
      </c>
      <c r="I31" s="4" t="s">
        <v>2</v>
      </c>
    </row>
    <row r="32" spans="1:9" ht="10.5" customHeight="1" x14ac:dyDescent="0.3"/>
    <row r="33" spans="3:6" x14ac:dyDescent="0.3">
      <c r="C33" s="28">
        <f ca="1">TODAY()</f>
        <v>46164</v>
      </c>
      <c r="D33" s="24"/>
      <c r="E33" s="24"/>
      <c r="F33" s="24"/>
    </row>
    <row r="34" spans="3:6" x14ac:dyDescent="0.3">
      <c r="C34" s="29" t="s">
        <v>16</v>
      </c>
      <c r="D34" s="29"/>
      <c r="E34" s="29"/>
      <c r="F34" s="29"/>
    </row>
  </sheetData>
  <mergeCells count="17">
    <mergeCell ref="A23:G23"/>
    <mergeCell ref="C33:F33"/>
    <mergeCell ref="C34:F34"/>
    <mergeCell ref="A26:B26"/>
    <mergeCell ref="A25:C25"/>
    <mergeCell ref="A22:G22"/>
    <mergeCell ref="C1:E1"/>
    <mergeCell ref="C2:E2"/>
    <mergeCell ref="C6:E6"/>
    <mergeCell ref="A10:G10"/>
    <mergeCell ref="A11:G11"/>
    <mergeCell ref="A13:G13"/>
    <mergeCell ref="A14:G14"/>
    <mergeCell ref="A16:G16"/>
    <mergeCell ref="A17:G17"/>
    <mergeCell ref="A19:G19"/>
    <mergeCell ref="A20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9"/>
  <sheetViews>
    <sheetView showGridLines="0" tabSelected="1" zoomScale="85" zoomScaleNormal="85" workbookViewId="0">
      <selection activeCell="E20" sqref="E20"/>
    </sheetView>
  </sheetViews>
  <sheetFormatPr defaultRowHeight="14.4" x14ac:dyDescent="0.3"/>
  <cols>
    <col min="1" max="1" width="10.6640625" customWidth="1"/>
    <col min="3" max="3" width="19.88671875" customWidth="1"/>
    <col min="4" max="4" width="2.109375" customWidth="1"/>
    <col min="5" max="5" width="35.33203125" customWidth="1"/>
    <col min="6" max="6" width="12" customWidth="1"/>
  </cols>
  <sheetData>
    <row r="1" spans="1:18" x14ac:dyDescent="0.3">
      <c r="F1" s="22" t="s">
        <v>52</v>
      </c>
    </row>
    <row r="2" spans="1:18" x14ac:dyDescent="0.3">
      <c r="A2" s="14" t="s">
        <v>53</v>
      </c>
    </row>
    <row r="4" spans="1:18" ht="21" customHeight="1" x14ac:dyDescent="0.3">
      <c r="A4" s="31" t="s">
        <v>18</v>
      </c>
      <c r="B4" s="31"/>
      <c r="C4" s="32" t="s">
        <v>21</v>
      </c>
      <c r="E4" s="31" t="s">
        <v>36</v>
      </c>
      <c r="F4" s="31"/>
    </row>
    <row r="5" spans="1:18" ht="36" customHeight="1" x14ac:dyDescent="0.3">
      <c r="A5" s="13" t="s">
        <v>20</v>
      </c>
      <c r="B5" s="13" t="s">
        <v>19</v>
      </c>
      <c r="C5" s="32"/>
      <c r="E5" s="7" t="s">
        <v>35</v>
      </c>
      <c r="F5" s="12">
        <f>C18/12</f>
        <v>1205.7258333333332</v>
      </c>
      <c r="R5" s="23"/>
    </row>
    <row r="6" spans="1:18" x14ac:dyDescent="0.3">
      <c r="A6" s="7">
        <v>2023</v>
      </c>
      <c r="B6" s="7" t="s">
        <v>25</v>
      </c>
      <c r="C6" s="10">
        <v>1150</v>
      </c>
      <c r="E6" s="7" t="s">
        <v>36</v>
      </c>
      <c r="F6" s="12">
        <f>F5/30.4</f>
        <v>39.662033991228064</v>
      </c>
    </row>
    <row r="7" spans="1:18" x14ac:dyDescent="0.3">
      <c r="A7" s="7">
        <v>2023</v>
      </c>
      <c r="B7" s="7" t="s">
        <v>26</v>
      </c>
      <c r="C7" s="10">
        <v>1551.17</v>
      </c>
    </row>
    <row r="8" spans="1:18" x14ac:dyDescent="0.3">
      <c r="A8" s="7">
        <v>2023</v>
      </c>
      <c r="B8" s="7" t="s">
        <v>27</v>
      </c>
      <c r="C8" s="10">
        <v>608.82000000000005</v>
      </c>
    </row>
    <row r="9" spans="1:18" x14ac:dyDescent="0.3">
      <c r="A9" s="7">
        <v>2023</v>
      </c>
      <c r="B9" s="7" t="s">
        <v>28</v>
      </c>
      <c r="C9" s="10">
        <v>1958.72</v>
      </c>
    </row>
    <row r="10" spans="1:18" x14ac:dyDescent="0.3">
      <c r="A10" s="7">
        <v>2023</v>
      </c>
      <c r="B10" s="7" t="s">
        <v>29</v>
      </c>
      <c r="C10" s="10">
        <v>1150</v>
      </c>
      <c r="E10" s="31" t="s">
        <v>54</v>
      </c>
      <c r="F10" s="31"/>
    </row>
    <row r="11" spans="1:18" x14ac:dyDescent="0.3">
      <c r="A11" s="7">
        <v>2023</v>
      </c>
      <c r="B11" s="7" t="s">
        <v>30</v>
      </c>
      <c r="C11" s="10">
        <v>1150</v>
      </c>
      <c r="E11" s="7" t="s">
        <v>37</v>
      </c>
      <c r="F11" s="11">
        <v>278</v>
      </c>
    </row>
    <row r="12" spans="1:18" x14ac:dyDescent="0.3">
      <c r="A12" s="7">
        <v>2023</v>
      </c>
      <c r="B12" s="7" t="s">
        <v>31</v>
      </c>
      <c r="C12" s="10">
        <v>1150</v>
      </c>
      <c r="E12" s="7" t="s">
        <v>38</v>
      </c>
      <c r="F12" s="16">
        <f>F11*F6</f>
        <v>11026.045449561401</v>
      </c>
    </row>
    <row r="13" spans="1:18" x14ac:dyDescent="0.3">
      <c r="A13" s="7">
        <v>2023</v>
      </c>
      <c r="B13" s="7" t="s">
        <v>32</v>
      </c>
      <c r="C13" s="10">
        <v>1150</v>
      </c>
    </row>
    <row r="14" spans="1:18" x14ac:dyDescent="0.3">
      <c r="A14" s="7">
        <v>2023</v>
      </c>
      <c r="B14" s="7" t="s">
        <v>33</v>
      </c>
      <c r="C14" s="10">
        <v>1150</v>
      </c>
    </row>
    <row r="15" spans="1:18" x14ac:dyDescent="0.3">
      <c r="A15" s="7">
        <v>2023</v>
      </c>
      <c r="B15" s="7" t="s">
        <v>22</v>
      </c>
      <c r="C15" s="10">
        <v>1150</v>
      </c>
    </row>
    <row r="16" spans="1:18" x14ac:dyDescent="0.3">
      <c r="A16" s="7">
        <v>2023</v>
      </c>
      <c r="B16" s="7" t="s">
        <v>23</v>
      </c>
      <c r="C16" s="10">
        <v>1150</v>
      </c>
    </row>
    <row r="17" spans="1:5" x14ac:dyDescent="0.3">
      <c r="A17" s="7">
        <v>2023</v>
      </c>
      <c r="B17" s="7" t="s">
        <v>24</v>
      </c>
      <c r="C17" s="10">
        <v>1150</v>
      </c>
    </row>
    <row r="18" spans="1:5" x14ac:dyDescent="0.3">
      <c r="A18" s="8"/>
      <c r="B18" s="9" t="s">
        <v>34</v>
      </c>
      <c r="C18" s="10">
        <f>SUM(C6:C17)</f>
        <v>14468.71</v>
      </c>
    </row>
    <row r="21" spans="1:5" x14ac:dyDescent="0.3">
      <c r="A21" s="31" t="s">
        <v>41</v>
      </c>
      <c r="B21" s="31"/>
      <c r="C21" s="31"/>
      <c r="D21" s="31"/>
      <c r="E21" s="31"/>
    </row>
    <row r="22" spans="1:5" x14ac:dyDescent="0.3">
      <c r="A22" s="40" t="s">
        <v>58</v>
      </c>
      <c r="B22" s="41"/>
      <c r="C22" s="42"/>
      <c r="D22" s="37">
        <v>1150</v>
      </c>
      <c r="E22" s="37"/>
    </row>
    <row r="23" spans="1:5" x14ac:dyDescent="0.3">
      <c r="A23" s="40" t="s">
        <v>39</v>
      </c>
      <c r="B23" s="41"/>
      <c r="C23" s="42"/>
      <c r="D23" s="38">
        <v>19</v>
      </c>
      <c r="E23" s="38"/>
    </row>
    <row r="24" spans="1:5" x14ac:dyDescent="0.3">
      <c r="A24" s="40" t="s">
        <v>40</v>
      </c>
      <c r="B24" s="41"/>
      <c r="C24" s="42"/>
      <c r="D24" s="38">
        <v>9</v>
      </c>
      <c r="E24" s="38"/>
    </row>
    <row r="25" spans="1:5" x14ac:dyDescent="0.3">
      <c r="A25" s="40" t="s">
        <v>41</v>
      </c>
      <c r="B25" s="41"/>
      <c r="C25" s="42"/>
      <c r="D25" s="39">
        <f>D22/D23*D24</f>
        <v>544.73684210526312</v>
      </c>
      <c r="E25" s="39"/>
    </row>
    <row r="28" spans="1:5" x14ac:dyDescent="0.3">
      <c r="A28" s="15" t="s">
        <v>42</v>
      </c>
    </row>
    <row r="30" spans="1:5" x14ac:dyDescent="0.3">
      <c r="A30" s="33" t="s">
        <v>43</v>
      </c>
      <c r="B30" s="34"/>
      <c r="C30" s="34"/>
      <c r="D30" s="35"/>
      <c r="E30" s="12">
        <f>F12+D25</f>
        <v>11570.782291666665</v>
      </c>
    </row>
    <row r="31" spans="1:5" x14ac:dyDescent="0.3">
      <c r="A31" s="48" t="s">
        <v>44</v>
      </c>
      <c r="B31" s="36" t="s">
        <v>46</v>
      </c>
      <c r="C31" s="36"/>
      <c r="D31" s="36"/>
      <c r="E31" s="12">
        <f>-(E30-8000)*14%</f>
        <v>-499.90952083333309</v>
      </c>
    </row>
    <row r="32" spans="1:5" x14ac:dyDescent="0.3">
      <c r="A32" s="48"/>
      <c r="B32" s="36" t="s">
        <v>47</v>
      </c>
      <c r="C32" s="36"/>
      <c r="D32" s="36"/>
      <c r="E32" s="12">
        <f>-((E30-200)*10%+6)</f>
        <v>-1143.0782291666665</v>
      </c>
    </row>
    <row r="33" spans="1:6" x14ac:dyDescent="0.3">
      <c r="A33" s="48"/>
      <c r="B33" s="36" t="s">
        <v>48</v>
      </c>
      <c r="C33" s="36"/>
      <c r="D33" s="36"/>
      <c r="E33" s="12">
        <f>-E30*0.5%</f>
        <v>-57.853911458333322</v>
      </c>
    </row>
    <row r="34" spans="1:6" x14ac:dyDescent="0.3">
      <c r="A34" s="48"/>
      <c r="B34" s="18"/>
      <c r="C34" s="19" t="s">
        <v>59</v>
      </c>
      <c r="D34" s="20"/>
      <c r="E34" s="17">
        <f>-((E30-8000)*0.5%+8000*2%)</f>
        <v>-177.85391145833333</v>
      </c>
    </row>
    <row r="35" spans="1:6" x14ac:dyDescent="0.3">
      <c r="A35" s="48"/>
      <c r="B35" s="44"/>
      <c r="C35" s="45"/>
      <c r="D35" s="46"/>
      <c r="E35" s="7"/>
    </row>
    <row r="36" spans="1:6" x14ac:dyDescent="0.3">
      <c r="A36" s="43" t="s">
        <v>45</v>
      </c>
      <c r="B36" s="43"/>
      <c r="C36" s="43"/>
      <c r="D36" s="43"/>
      <c r="E36" s="16">
        <f>SUM(E30:E35)</f>
        <v>9692.0867187500007</v>
      </c>
    </row>
    <row r="39" spans="1:6" x14ac:dyDescent="0.3">
      <c r="A39" t="s">
        <v>45</v>
      </c>
      <c r="B39" s="1"/>
      <c r="C39" s="1"/>
      <c r="D39" s="1"/>
      <c r="E39" s="1"/>
      <c r="F39" s="1"/>
    </row>
    <row r="40" spans="1:6" x14ac:dyDescent="0.3">
      <c r="B40" s="27" t="s">
        <v>49</v>
      </c>
      <c r="C40" s="27"/>
      <c r="D40" s="27"/>
      <c r="E40" s="27"/>
      <c r="F40" s="27"/>
    </row>
    <row r="48" spans="1:6" x14ac:dyDescent="0.3">
      <c r="A48" t="s">
        <v>12</v>
      </c>
      <c r="B48" s="21" t="s">
        <v>50</v>
      </c>
      <c r="D48" s="24" t="s">
        <v>51</v>
      </c>
      <c r="E48" s="24"/>
    </row>
    <row r="49" spans="2:5" x14ac:dyDescent="0.3">
      <c r="B49" s="4" t="s">
        <v>14</v>
      </c>
      <c r="D49" s="47" t="s">
        <v>2</v>
      </c>
      <c r="E49" s="47"/>
    </row>
  </sheetData>
  <mergeCells count="23">
    <mergeCell ref="A36:D36"/>
    <mergeCell ref="B35:D35"/>
    <mergeCell ref="B40:F40"/>
    <mergeCell ref="D48:E48"/>
    <mergeCell ref="D49:E49"/>
    <mergeCell ref="A31:A35"/>
    <mergeCell ref="A30:D30"/>
    <mergeCell ref="B31:D31"/>
    <mergeCell ref="B32:D32"/>
    <mergeCell ref="B33:D33"/>
    <mergeCell ref="D22:E22"/>
    <mergeCell ref="D23:E23"/>
    <mergeCell ref="D24:E24"/>
    <mergeCell ref="D25:E25"/>
    <mergeCell ref="A22:C22"/>
    <mergeCell ref="A23:C23"/>
    <mergeCell ref="A24:C24"/>
    <mergeCell ref="A25:C25"/>
    <mergeCell ref="A4:B4"/>
    <mergeCell ref="C4:C5"/>
    <mergeCell ref="E4:F4"/>
    <mergeCell ref="E10:F10"/>
    <mergeCell ref="A21:E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uz terefi</vt:lpstr>
      <vt:lpstr>arxa terefi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2026-05-22T09:40:46Z</dcterms:modified>
</cp:coreProperties>
</file>